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11100" windowWidth="20730" windowHeight="11760"/>
  </bookViews>
  <sheets>
    <sheet name="VERİ GİRİŞİ" sheetId="6" r:id="rId1"/>
    <sheet name="YOLLUK BİLDİRİMİ NORMAL TAYİN" sheetId="2" r:id="rId2"/>
    <sheet name="YOLLUK BİLDİRİMİ EŞDURUMU" sheetId="7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/>
  <c r="I24"/>
  <c r="B24"/>
  <c r="D16"/>
  <c r="C16"/>
  <c r="B16"/>
  <c r="D15"/>
  <c r="C15"/>
  <c r="B15"/>
  <c r="D14"/>
  <c r="C14"/>
  <c r="B14"/>
  <c r="D13"/>
  <c r="C13"/>
  <c r="B13"/>
  <c r="D12"/>
  <c r="C12"/>
  <c r="B12"/>
  <c r="I11"/>
  <c r="I12" s="1"/>
  <c r="I13" s="1"/>
  <c r="I14" s="1"/>
  <c r="I15" s="1"/>
  <c r="I16" s="1"/>
  <c r="D11"/>
  <c r="C11"/>
  <c r="B11"/>
  <c r="G10"/>
  <c r="A10"/>
  <c r="A19" s="1"/>
  <c r="K6"/>
  <c r="B6"/>
  <c r="H16" s="1"/>
  <c r="K5"/>
  <c r="B5"/>
  <c r="B4"/>
  <c r="I26" s="1"/>
  <c r="B3"/>
  <c r="B10" s="1"/>
  <c r="I2"/>
  <c r="B2"/>
  <c r="B12" i="2"/>
  <c r="C12"/>
  <c r="D12"/>
  <c r="B13"/>
  <c r="C13"/>
  <c r="D13"/>
  <c r="B14"/>
  <c r="C14"/>
  <c r="D14"/>
  <c r="B15"/>
  <c r="C15"/>
  <c r="D15"/>
  <c r="B16"/>
  <c r="C16"/>
  <c r="D16"/>
  <c r="I11"/>
  <c r="I12" s="1"/>
  <c r="I13" s="1"/>
  <c r="I14" s="1"/>
  <c r="I15" s="1"/>
  <c r="I16" s="1"/>
  <c r="D11"/>
  <c r="B11"/>
  <c r="C11"/>
  <c r="G10"/>
  <c r="G11" s="1"/>
  <c r="G12" s="1"/>
  <c r="G13" s="1"/>
  <c r="G14" s="1"/>
  <c r="G15" s="1"/>
  <c r="G16" s="1"/>
  <c r="I2"/>
  <c r="E10" i="7" l="1"/>
  <c r="A11"/>
  <c r="A12" s="1"/>
  <c r="A13" s="1"/>
  <c r="A14" s="1"/>
  <c r="A15" s="1"/>
  <c r="A16" s="1"/>
  <c r="G11"/>
  <c r="G12" s="1"/>
  <c r="G13" s="1"/>
  <c r="G14" s="1"/>
  <c r="G15" s="1"/>
  <c r="G16" s="1"/>
  <c r="C19"/>
  <c r="I25"/>
  <c r="H11"/>
  <c r="H12"/>
  <c r="H13"/>
  <c r="H14"/>
  <c r="H15"/>
  <c r="A10" i="2"/>
  <c r="A11" s="1"/>
  <c r="A12" s="1"/>
  <c r="A13" s="1"/>
  <c r="A14" s="1"/>
  <c r="A15" s="1"/>
  <c r="A16" s="1"/>
  <c r="H10" i="7" l="1"/>
  <c r="H17" s="1"/>
  <c r="F10"/>
  <c r="E11"/>
  <c r="J17"/>
  <c r="G17"/>
  <c r="K5" i="2"/>
  <c r="K6"/>
  <c r="B3"/>
  <c r="B10" s="1"/>
  <c r="B4"/>
  <c r="B5"/>
  <c r="B6"/>
  <c r="B2"/>
  <c r="H16" l="1"/>
  <c r="H14"/>
  <c r="H12"/>
  <c r="H15"/>
  <c r="H13"/>
  <c r="H11"/>
  <c r="F11" i="7"/>
  <c r="F12" s="1"/>
  <c r="F13" s="1"/>
  <c r="F14" s="1"/>
  <c r="F15" s="1"/>
  <c r="F16" s="1"/>
  <c r="K10"/>
  <c r="F17"/>
  <c r="K11"/>
  <c r="E12"/>
  <c r="E10" i="2"/>
  <c r="I26"/>
  <c r="I25"/>
  <c r="B24"/>
  <c r="I24"/>
  <c r="G17"/>
  <c r="A19"/>
  <c r="C19"/>
  <c r="E11" l="1"/>
  <c r="H10"/>
  <c r="J10"/>
  <c r="K12" i="7"/>
  <c r="E13"/>
  <c r="F10" i="2"/>
  <c r="F11" s="1"/>
  <c r="F12" s="1"/>
  <c r="F13" s="1"/>
  <c r="F14" s="1"/>
  <c r="F15" s="1"/>
  <c r="F16" s="1"/>
  <c r="F17"/>
  <c r="K10" l="1"/>
  <c r="E12"/>
  <c r="K11"/>
  <c r="K13" i="7"/>
  <c r="E14"/>
  <c r="H17" i="2"/>
  <c r="J17"/>
  <c r="E13" l="1"/>
  <c r="K12"/>
  <c r="K14" i="7"/>
  <c r="E15"/>
  <c r="E14" i="2" l="1"/>
  <c r="K13"/>
  <c r="K15" i="7"/>
  <c r="E16"/>
  <c r="K16" s="1"/>
  <c r="K17" s="1"/>
  <c r="A20" s="1"/>
  <c r="E15" i="2" l="1"/>
  <c r="K14"/>
  <c r="E16" l="1"/>
  <c r="K16" s="1"/>
  <c r="K17" s="1"/>
  <c r="A20" s="1"/>
  <c r="K15"/>
</calcChain>
</file>

<file path=xl/sharedStrings.xml><?xml version="1.0" encoding="utf-8"?>
<sst xmlns="http://schemas.openxmlformats.org/spreadsheetml/2006/main" count="120" uniqueCount="77">
  <si>
    <t>TC Kimlik No</t>
  </si>
  <si>
    <t>YURTİÇİ SÜREKLİ GÖREV YOLLUĞU BİLDİRİMİ</t>
  </si>
  <si>
    <t>Adı Soyadı</t>
  </si>
  <si>
    <t>Ünvanı</t>
  </si>
  <si>
    <t>Derece/Kademe/Ekgösterge</t>
  </si>
  <si>
    <t>Bütçe Yılı</t>
  </si>
  <si>
    <t>Gündeliği</t>
  </si>
  <si>
    <t>Atama Tarihi</t>
  </si>
  <si>
    <t>Nereden Nereye Gittiği</t>
  </si>
  <si>
    <t>Akrabalık Derecesi</t>
  </si>
  <si>
    <t>GÜNDELİKLER</t>
  </si>
  <si>
    <t>Taşıt Ücreti   (2)</t>
  </si>
  <si>
    <t>YER DEĞİŞTİRME GİDERİ</t>
  </si>
  <si>
    <t>Sabit Unsur (3)</t>
  </si>
  <si>
    <t>Değişken Unsur</t>
  </si>
  <si>
    <t>Gün Sayısı</t>
  </si>
  <si>
    <t>Yevmiye</t>
  </si>
  <si>
    <t>Tutarı (1)</t>
  </si>
  <si>
    <t>Mesafe KM</t>
  </si>
  <si>
    <t>Tutarı  (4)</t>
  </si>
  <si>
    <t>1+2+3+4</t>
  </si>
  <si>
    <t>GENEL TOPLAM</t>
  </si>
  <si>
    <t>arasında yollculuk eden</t>
  </si>
  <si>
    <t xml:space="preserve"> / ve/aile fertlerine ait  yurtiçi sürekli görev yolluğu olarak tahakkuk eden    </t>
  </si>
  <si>
    <t>'yi gösteriri bildirimdir</t>
  </si>
  <si>
    <t>İNCELEYEN</t>
  </si>
  <si>
    <t>BEYAN EDEN</t>
  </si>
  <si>
    <t>İmza</t>
  </si>
  <si>
    <t>DERECE</t>
  </si>
  <si>
    <t>EK GÖSTERGE</t>
  </si>
  <si>
    <t>Okul müdürü adı</t>
  </si>
  <si>
    <t>Okul Müdürüünvan</t>
  </si>
  <si>
    <t>Aylık Kadro derecesi 5-15 arasında olanlar</t>
  </si>
  <si>
    <t>Aylık Kadro derecesi 1-4 arasında olanlar</t>
  </si>
  <si>
    <t>Ek Göstergesi 3000 dahil 5800 e kadar olanlar</t>
  </si>
  <si>
    <t>Ek Göstergesi 5800 dahil 8000 e kadar olanlar</t>
  </si>
  <si>
    <t>Ek Göstergesi 8000 ve üzeri olanlar</t>
  </si>
  <si>
    <t>TUTAR</t>
  </si>
  <si>
    <t>TC KİMLİK NO:</t>
  </si>
  <si>
    <t>ADI SOYADI:</t>
  </si>
  <si>
    <t>ÜNVANI:</t>
  </si>
  <si>
    <t>DERECE/KADEME -EK GÖSTERGE</t>
  </si>
  <si>
    <t>GÜNDELİĞİ (YEVMİYESİ):</t>
  </si>
  <si>
    <t>ATAMA TARİHİ:</t>
  </si>
  <si>
    <t>NEREDEN NEREYE GİTTİĞİ:</t>
  </si>
  <si>
    <t>MESAFE (KM):</t>
  </si>
  <si>
    <t>YOL ÜCRETİ (OTOBÜS):</t>
  </si>
  <si>
    <t>ONAYLAYACAK AMİR</t>
  </si>
  <si>
    <t>EVİNİ TAŞIYOR MU?:</t>
  </si>
  <si>
    <t>BELGE TARİHİ :</t>
  </si>
  <si>
    <t>Küçük Harfle evet yada hayır</t>
  </si>
  <si>
    <t>YOLLUK ÖDENECEK PERSONEL</t>
  </si>
  <si>
    <t>PERSONELLE GİDECEK AİLE FERTLERİ (VARSA)</t>
  </si>
  <si>
    <t>ADI SOYADI</t>
  </si>
  <si>
    <t>YAKINLIK DERECESİ</t>
  </si>
  <si>
    <t>Eş , Çocuk</t>
  </si>
  <si>
    <t>AHYMET</t>
  </si>
  <si>
    <t>MEMUR</t>
  </si>
  <si>
    <t>5/2-900</t>
  </si>
  <si>
    <t>ADANA/OSMANİYE</t>
  </si>
  <si>
    <t>evet</t>
  </si>
  <si>
    <t>acp</t>
  </si>
  <si>
    <t>okul müdürü</t>
  </si>
  <si>
    <t>eş</t>
  </si>
  <si>
    <t>KURUM ADI (ŞU AN Kİ):</t>
  </si>
  <si>
    <t>Kendisi</t>
  </si>
  <si>
    <t>Erdem Bayazıt İmam Hatip Ortaokulu Müdürlüğü</t>
  </si>
  <si>
    <t>HATİCE TIRAŞ</t>
  </si>
  <si>
    <t>YAĞMUR</t>
  </si>
  <si>
    <t>NEHİR</t>
  </si>
  <si>
    <t>DEFNE</t>
  </si>
  <si>
    <t>EDA</t>
  </si>
  <si>
    <t>SEŞL</t>
  </si>
  <si>
    <t>ÇOCUK</t>
  </si>
  <si>
    <t>YEVMİYE(GÜNDELİK) ARALIĞI 2019</t>
  </si>
  <si>
    <t xml:space="preserve">Sol taraftaki Alanları eksiksiz doldurun ve tayin nedeninize göre aşağıdaki yolluk bildirimi sayfalarından istediğinizi yazdırın NORMAL TAYİN                                       EŞDURUMU </t>
  </si>
  <si>
    <t>Egitimhane.Com</t>
  </si>
</sst>
</file>

<file path=xl/styles.xml><?xml version="1.0" encoding="utf-8"?>
<styleSheet xmlns="http://schemas.openxmlformats.org/spreadsheetml/2006/main">
  <numFmts count="3">
    <numFmt numFmtId="164" formatCode="#,##0.00\ [$₺-41F]"/>
    <numFmt numFmtId="165" formatCode="#,##0.00\ &quot;₺&quot;"/>
    <numFmt numFmtId="166" formatCode="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0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11" fillId="0" borderId="0" xfId="0" applyFont="1"/>
    <xf numFmtId="0" fontId="2" fillId="2" borderId="1" xfId="0" applyFont="1" applyFill="1" applyBorder="1" applyAlignment="1">
      <alignment horizontal="center"/>
    </xf>
    <xf numFmtId="165" fontId="0" fillId="0" borderId="1" xfId="0" applyNumberFormat="1" applyBorder="1"/>
    <xf numFmtId="14" fontId="0" fillId="3" borderId="1" xfId="0" applyNumberFormat="1" applyFill="1" applyBorder="1"/>
    <xf numFmtId="14" fontId="0" fillId="0" borderId="1" xfId="0" applyNumberFormat="1" applyBorder="1"/>
    <xf numFmtId="0" fontId="0" fillId="0" borderId="0" xfId="0" applyBorder="1"/>
    <xf numFmtId="14" fontId="0" fillId="0" borderId="0" xfId="0" applyNumberFormat="1" applyBorder="1"/>
    <xf numFmtId="0" fontId="3" fillId="2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2" borderId="1" xfId="0" applyFont="1" applyFill="1" applyBorder="1" applyAlignment="1" applyProtection="1">
      <alignment shrinkToFit="1"/>
      <protection hidden="1"/>
    </xf>
    <xf numFmtId="166" fontId="3" fillId="4" borderId="1" xfId="0" applyNumberFormat="1" applyFont="1" applyFill="1" applyBorder="1" applyAlignment="1" applyProtection="1">
      <alignment horizontal="center"/>
      <protection hidden="1"/>
    </xf>
    <xf numFmtId="14" fontId="3" fillId="3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shrinkToFit="1"/>
      <protection hidden="1"/>
    </xf>
    <xf numFmtId="0" fontId="3" fillId="0" borderId="1" xfId="0" applyNumberFormat="1" applyFont="1" applyBorder="1" applyAlignment="1" applyProtection="1">
      <alignment shrinkToFit="1"/>
      <protection hidden="1"/>
    </xf>
    <xf numFmtId="0" fontId="3" fillId="0" borderId="1" xfId="0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0" fontId="3" fillId="0" borderId="1" xfId="0" applyNumberFormat="1" applyFont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Alignment="1" applyProtection="1">
      <alignment shrinkToFit="1"/>
      <protection hidden="1"/>
    </xf>
    <xf numFmtId="0" fontId="9" fillId="4" borderId="0" xfId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6" xfId="0" applyFont="1" applyBorder="1" applyProtection="1">
      <protection hidden="1"/>
    </xf>
    <xf numFmtId="164" fontId="6" fillId="0" borderId="5" xfId="0" applyNumberFormat="1" applyFont="1" applyBorder="1" applyAlignment="1" applyProtection="1">
      <alignment horizontal="center"/>
      <protection hidden="1"/>
    </xf>
    <xf numFmtId="49" fontId="3" fillId="0" borderId="5" xfId="0" applyNumberFormat="1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/>
    <xf numFmtId="0" fontId="13" fillId="3" borderId="1" xfId="0" applyFont="1" applyFill="1" applyBorder="1"/>
    <xf numFmtId="0" fontId="12" fillId="2" borderId="1" xfId="0" applyFont="1" applyFill="1" applyBorder="1" applyAlignment="1">
      <alignment horizontal="center" wrapText="1"/>
    </xf>
    <xf numFmtId="0" fontId="12" fillId="5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0" fillId="6" borderId="0" xfId="0" applyFill="1"/>
    <xf numFmtId="0" fontId="13" fillId="6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14" fillId="7" borderId="0" xfId="0" applyFont="1" applyFill="1"/>
  </cellXfs>
  <cellStyles count="3">
    <cellStyle name="Normal" xfId="0" builtinId="0"/>
    <cellStyle name="Normal 2" xfId="2"/>
    <cellStyle name="Normal_Yollu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B19" workbookViewId="0">
      <selection activeCell="G29" sqref="G29"/>
    </sheetView>
  </sheetViews>
  <sheetFormatPr defaultRowHeight="15"/>
  <cols>
    <col min="1" max="1" width="33" customWidth="1"/>
    <col min="2" max="2" width="37.7109375" customWidth="1"/>
    <col min="7" max="7" width="47.7109375" customWidth="1"/>
    <col min="9" max="9" width="3.7109375" style="55" customWidth="1"/>
    <col min="10" max="10" width="13.28515625" customWidth="1"/>
    <col min="11" max="11" width="14.42578125" customWidth="1"/>
  </cols>
  <sheetData>
    <row r="1" spans="1:11">
      <c r="A1" s="57" t="s">
        <v>51</v>
      </c>
      <c r="B1" s="57"/>
      <c r="G1" s="68"/>
      <c r="H1" s="68"/>
      <c r="I1" s="68"/>
      <c r="J1" s="68"/>
      <c r="K1" s="68"/>
    </row>
    <row r="2" spans="1:11">
      <c r="A2" s="1" t="s">
        <v>38</v>
      </c>
      <c r="B2" s="1">
        <v>11111</v>
      </c>
      <c r="G2" s="68"/>
      <c r="H2" s="68"/>
      <c r="I2" s="68"/>
      <c r="J2" s="68"/>
      <c r="K2" s="68"/>
    </row>
    <row r="3" spans="1:11">
      <c r="A3" s="2" t="s">
        <v>39</v>
      </c>
      <c r="B3" s="2" t="s">
        <v>56</v>
      </c>
      <c r="G3" s="68"/>
      <c r="H3" s="68"/>
      <c r="I3" s="68"/>
      <c r="J3" s="68"/>
      <c r="K3" s="68"/>
    </row>
    <row r="4" spans="1:11">
      <c r="A4" s="1" t="s">
        <v>40</v>
      </c>
      <c r="B4" s="1" t="s">
        <v>57</v>
      </c>
      <c r="G4" s="69"/>
      <c r="H4" s="69"/>
      <c r="I4" s="69"/>
      <c r="J4" s="69"/>
      <c r="K4" s="69"/>
    </row>
    <row r="5" spans="1:11" ht="15.75">
      <c r="A5" s="2" t="s">
        <v>41</v>
      </c>
      <c r="B5" s="2" t="s">
        <v>58</v>
      </c>
      <c r="G5" s="48" t="s">
        <v>74</v>
      </c>
      <c r="H5" s="48" t="s">
        <v>37</v>
      </c>
      <c r="I5" s="54"/>
      <c r="J5" s="51" t="s">
        <v>28</v>
      </c>
      <c r="K5" s="51" t="s">
        <v>29</v>
      </c>
    </row>
    <row r="6" spans="1:11" ht="15.75">
      <c r="A6" s="1" t="s">
        <v>42</v>
      </c>
      <c r="B6" s="6">
        <v>38.75</v>
      </c>
      <c r="G6" s="49" t="s">
        <v>32</v>
      </c>
      <c r="H6" s="49">
        <v>38.75</v>
      </c>
      <c r="I6" s="56"/>
      <c r="J6" s="52">
        <v>1</v>
      </c>
      <c r="K6" s="52">
        <v>3000</v>
      </c>
    </row>
    <row r="7" spans="1:11" ht="15.75">
      <c r="A7" s="2" t="s">
        <v>43</v>
      </c>
      <c r="B7" s="7">
        <v>43480</v>
      </c>
      <c r="G7" s="50" t="s">
        <v>33</v>
      </c>
      <c r="H7" s="50">
        <v>39.85</v>
      </c>
      <c r="I7" s="56"/>
      <c r="J7" s="53">
        <v>2</v>
      </c>
      <c r="K7" s="53">
        <v>2200</v>
      </c>
    </row>
    <row r="8" spans="1:11" ht="15.75">
      <c r="A8" s="2" t="s">
        <v>64</v>
      </c>
      <c r="B8" s="7" t="s">
        <v>66</v>
      </c>
      <c r="G8" s="49" t="s">
        <v>34</v>
      </c>
      <c r="H8" s="49">
        <v>45.2</v>
      </c>
      <c r="I8" s="56"/>
      <c r="J8" s="52">
        <v>3</v>
      </c>
      <c r="K8" s="52">
        <v>1600</v>
      </c>
    </row>
    <row r="9" spans="1:11" ht="15.75">
      <c r="A9" s="1" t="s">
        <v>44</v>
      </c>
      <c r="B9" s="1" t="s">
        <v>59</v>
      </c>
      <c r="G9" s="50" t="s">
        <v>35</v>
      </c>
      <c r="H9" s="50">
        <v>48.15</v>
      </c>
      <c r="I9" s="56"/>
      <c r="J9" s="53">
        <v>4</v>
      </c>
      <c r="K9" s="53">
        <v>1100</v>
      </c>
    </row>
    <row r="10" spans="1:11" ht="15.75">
      <c r="A10" s="2" t="s">
        <v>45</v>
      </c>
      <c r="B10" s="2">
        <v>100</v>
      </c>
      <c r="G10" s="49" t="s">
        <v>36</v>
      </c>
      <c r="H10" s="49">
        <v>51.6</v>
      </c>
      <c r="I10" s="56"/>
      <c r="J10" s="52">
        <v>5</v>
      </c>
      <c r="K10" s="52">
        <v>900</v>
      </c>
    </row>
    <row r="11" spans="1:11" ht="15.75">
      <c r="A11" s="1" t="s">
        <v>46</v>
      </c>
      <c r="B11" s="6">
        <v>25</v>
      </c>
      <c r="J11" s="53">
        <v>6</v>
      </c>
      <c r="K11" s="53">
        <v>800</v>
      </c>
    </row>
    <row r="12" spans="1:11" ht="15.75">
      <c r="A12" s="2" t="s">
        <v>48</v>
      </c>
      <c r="B12" s="2" t="s">
        <v>60</v>
      </c>
      <c r="C12" s="4" t="s">
        <v>50</v>
      </c>
      <c r="J12" s="52">
        <v>7</v>
      </c>
      <c r="K12" s="52">
        <v>500</v>
      </c>
    </row>
    <row r="13" spans="1:11" ht="15.75">
      <c r="J13" s="53">
        <v>8</v>
      </c>
      <c r="K13" s="53">
        <v>450</v>
      </c>
    </row>
    <row r="15" spans="1:11">
      <c r="A15" s="57" t="s">
        <v>47</v>
      </c>
      <c r="B15" s="57"/>
      <c r="E15" s="59" t="s">
        <v>75</v>
      </c>
      <c r="F15" s="60"/>
      <c r="G15" s="61"/>
    </row>
    <row r="16" spans="1:11">
      <c r="A16" s="3" t="s">
        <v>39</v>
      </c>
      <c r="B16" s="3" t="s">
        <v>61</v>
      </c>
      <c r="E16" s="62"/>
      <c r="F16" s="63"/>
      <c r="G16" s="64"/>
    </row>
    <row r="17" spans="1:7">
      <c r="A17" s="2" t="s">
        <v>40</v>
      </c>
      <c r="B17" s="2" t="s">
        <v>62</v>
      </c>
      <c r="E17" s="62"/>
      <c r="F17" s="63"/>
      <c r="G17" s="64"/>
    </row>
    <row r="18" spans="1:7">
      <c r="A18" s="1" t="s">
        <v>49</v>
      </c>
      <c r="B18" s="8">
        <v>43466</v>
      </c>
      <c r="E18" s="62"/>
      <c r="F18" s="63"/>
      <c r="G18" s="64"/>
    </row>
    <row r="19" spans="1:7">
      <c r="A19" s="9"/>
      <c r="B19" s="10"/>
      <c r="E19" s="62"/>
      <c r="F19" s="63"/>
      <c r="G19" s="64"/>
    </row>
    <row r="20" spans="1:7">
      <c r="E20" s="62"/>
      <c r="F20" s="63"/>
      <c r="G20" s="64"/>
    </row>
    <row r="21" spans="1:7">
      <c r="A21" s="58" t="s">
        <v>52</v>
      </c>
      <c r="B21" s="58"/>
      <c r="E21" s="62"/>
      <c r="F21" s="63"/>
      <c r="G21" s="64"/>
    </row>
    <row r="22" spans="1:7">
      <c r="A22" s="5" t="s">
        <v>53</v>
      </c>
      <c r="B22" s="5" t="s">
        <v>54</v>
      </c>
      <c r="E22" s="62"/>
      <c r="F22" s="63"/>
      <c r="G22" s="64"/>
    </row>
    <row r="23" spans="1:7">
      <c r="A23" s="2" t="s">
        <v>67</v>
      </c>
      <c r="B23" s="2" t="s">
        <v>63</v>
      </c>
      <c r="C23" s="4" t="s">
        <v>55</v>
      </c>
      <c r="E23" s="62"/>
      <c r="F23" s="63"/>
      <c r="G23" s="64"/>
    </row>
    <row r="24" spans="1:7">
      <c r="A24" s="1" t="s">
        <v>68</v>
      </c>
      <c r="B24" s="1" t="s">
        <v>73</v>
      </c>
      <c r="E24" s="62"/>
      <c r="F24" s="63"/>
      <c r="G24" s="64"/>
    </row>
    <row r="25" spans="1:7">
      <c r="A25" s="2" t="s">
        <v>69</v>
      </c>
      <c r="B25" s="2" t="s">
        <v>73</v>
      </c>
      <c r="E25" s="62"/>
      <c r="F25" s="63"/>
      <c r="G25" s="64"/>
    </row>
    <row r="26" spans="1:7">
      <c r="A26" s="1" t="s">
        <v>70</v>
      </c>
      <c r="B26" s="1" t="s">
        <v>73</v>
      </c>
      <c r="E26" s="62"/>
      <c r="F26" s="63"/>
      <c r="G26" s="64"/>
    </row>
    <row r="27" spans="1:7">
      <c r="A27" s="2" t="s">
        <v>71</v>
      </c>
      <c r="B27" s="2" t="s">
        <v>73</v>
      </c>
      <c r="E27" s="62"/>
      <c r="F27" s="63"/>
      <c r="G27" s="64"/>
    </row>
    <row r="28" spans="1:7">
      <c r="A28" s="1" t="s">
        <v>72</v>
      </c>
      <c r="B28" s="1" t="s">
        <v>73</v>
      </c>
      <c r="E28" s="65"/>
      <c r="F28" s="66"/>
      <c r="G28" s="67"/>
    </row>
    <row r="30" spans="1:7">
      <c r="G30" s="99" t="s">
        <v>76</v>
      </c>
    </row>
  </sheetData>
  <mergeCells count="5">
    <mergeCell ref="A1:B1"/>
    <mergeCell ref="A15:B15"/>
    <mergeCell ref="A21:B21"/>
    <mergeCell ref="E15:G28"/>
    <mergeCell ref="G1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FFFF00"/>
    <pageSetUpPr fitToPage="1"/>
  </sheetPr>
  <dimension ref="A2:N28"/>
  <sheetViews>
    <sheetView zoomScaleNormal="100" workbookViewId="0">
      <selection activeCell="B4" sqref="B4"/>
    </sheetView>
  </sheetViews>
  <sheetFormatPr defaultColWidth="8.85546875" defaultRowHeight="15"/>
  <cols>
    <col min="1" max="2" width="23.7109375" style="13" customWidth="1"/>
    <col min="3" max="10" width="10.7109375" style="13" customWidth="1"/>
    <col min="11" max="11" width="15.7109375" style="13" customWidth="1"/>
    <col min="12" max="16384" width="8.85546875" style="13"/>
  </cols>
  <sheetData>
    <row r="2" spans="1:14" ht="18" customHeight="1">
      <c r="A2" s="11" t="s">
        <v>0</v>
      </c>
      <c r="B2" s="12">
        <f>'VERİ GİRİŞİ'!B2</f>
        <v>11111</v>
      </c>
      <c r="C2" s="77" t="s">
        <v>1</v>
      </c>
      <c r="D2" s="78"/>
      <c r="E2" s="78"/>
      <c r="F2" s="78"/>
      <c r="G2" s="78"/>
      <c r="H2" s="79"/>
      <c r="I2" s="86" t="str">
        <f>'VERİ GİRİŞİ'!B8</f>
        <v>Erdem Bayazıt İmam Hatip Ortaokulu Müdürlüğü</v>
      </c>
      <c r="J2" s="87"/>
      <c r="K2" s="88"/>
    </row>
    <row r="3" spans="1:14" ht="18" customHeight="1">
      <c r="A3" s="11" t="s">
        <v>2</v>
      </c>
      <c r="B3" s="12" t="str">
        <f>'VERİ GİRİŞİ'!B3</f>
        <v>AHYMET</v>
      </c>
      <c r="C3" s="80"/>
      <c r="D3" s="81"/>
      <c r="E3" s="81"/>
      <c r="F3" s="81"/>
      <c r="G3" s="81"/>
      <c r="H3" s="82"/>
      <c r="I3" s="89"/>
      <c r="J3" s="90"/>
      <c r="K3" s="91"/>
    </row>
    <row r="4" spans="1:14" ht="18" customHeight="1">
      <c r="A4" s="11" t="s">
        <v>3</v>
      </c>
      <c r="B4" s="12" t="str">
        <f>'VERİ GİRİŞİ'!B4</f>
        <v>MEMUR</v>
      </c>
      <c r="C4" s="80"/>
      <c r="D4" s="81"/>
      <c r="E4" s="81"/>
      <c r="F4" s="81"/>
      <c r="G4" s="81"/>
      <c r="H4" s="82"/>
      <c r="I4" s="92"/>
      <c r="J4" s="93"/>
      <c r="K4" s="94"/>
    </row>
    <row r="5" spans="1:14" ht="18" customHeight="1">
      <c r="A5" s="14" t="s">
        <v>4</v>
      </c>
      <c r="B5" s="12" t="str">
        <f>'VERİ GİRİŞİ'!B5</f>
        <v>5/2-900</v>
      </c>
      <c r="C5" s="80"/>
      <c r="D5" s="81"/>
      <c r="E5" s="81"/>
      <c r="F5" s="81"/>
      <c r="G5" s="81"/>
      <c r="H5" s="82"/>
      <c r="I5" s="95" t="s">
        <v>5</v>
      </c>
      <c r="J5" s="96"/>
      <c r="K5" s="15">
        <f>'VERİ GİRİŞİ'!B18</f>
        <v>43466</v>
      </c>
    </row>
    <row r="6" spans="1:14" ht="18" customHeight="1">
      <c r="A6" s="11" t="s">
        <v>6</v>
      </c>
      <c r="B6" s="12">
        <f>'VERİ GİRİŞİ'!B6</f>
        <v>38.75</v>
      </c>
      <c r="C6" s="83"/>
      <c r="D6" s="84"/>
      <c r="E6" s="84"/>
      <c r="F6" s="84"/>
      <c r="G6" s="84"/>
      <c r="H6" s="85"/>
      <c r="I6" s="95" t="s">
        <v>7</v>
      </c>
      <c r="J6" s="96"/>
      <c r="K6" s="16">
        <f>'VERİ GİRİŞİ'!B7</f>
        <v>43480</v>
      </c>
    </row>
    <row r="7" spans="1:14" s="18" customFormat="1" ht="18" customHeight="1">
      <c r="A7" s="73" t="s">
        <v>8</v>
      </c>
      <c r="B7" s="73" t="s">
        <v>2</v>
      </c>
      <c r="C7" s="72" t="s">
        <v>9</v>
      </c>
      <c r="D7" s="97" t="s">
        <v>10</v>
      </c>
      <c r="E7" s="97"/>
      <c r="F7" s="97"/>
      <c r="G7" s="72" t="s">
        <v>11</v>
      </c>
      <c r="H7" s="98" t="s">
        <v>12</v>
      </c>
      <c r="I7" s="98"/>
      <c r="J7" s="98"/>
      <c r="K7" s="17"/>
    </row>
    <row r="8" spans="1:14" ht="24" customHeight="1">
      <c r="A8" s="73"/>
      <c r="B8" s="73"/>
      <c r="C8" s="72"/>
      <c r="D8" s="97"/>
      <c r="E8" s="97"/>
      <c r="F8" s="97"/>
      <c r="G8" s="72"/>
      <c r="H8" s="72" t="s">
        <v>13</v>
      </c>
      <c r="I8" s="73" t="s">
        <v>14</v>
      </c>
      <c r="J8" s="73"/>
      <c r="K8" s="19"/>
      <c r="L8" s="20"/>
      <c r="M8" s="20"/>
      <c r="N8" s="20"/>
    </row>
    <row r="9" spans="1:14" ht="26.25" customHeight="1">
      <c r="A9" s="73"/>
      <c r="B9" s="73"/>
      <c r="C9" s="72"/>
      <c r="D9" s="21" t="s">
        <v>15</v>
      </c>
      <c r="E9" s="19" t="s">
        <v>16</v>
      </c>
      <c r="F9" s="19" t="s">
        <v>17</v>
      </c>
      <c r="G9" s="72"/>
      <c r="H9" s="72"/>
      <c r="I9" s="22" t="s">
        <v>18</v>
      </c>
      <c r="J9" s="19" t="s">
        <v>19</v>
      </c>
      <c r="K9" s="23" t="s">
        <v>20</v>
      </c>
      <c r="L9" s="20"/>
      <c r="M9" s="20"/>
      <c r="N9" s="20"/>
    </row>
    <row r="10" spans="1:14" ht="16.149999999999999" customHeight="1">
      <c r="A10" s="24" t="str">
        <f>'VERİ GİRİŞİ'!B9</f>
        <v>ADANA/OSMANİYE</v>
      </c>
      <c r="B10" s="25" t="str">
        <f>B3</f>
        <v>AHYMET</v>
      </c>
      <c r="C10" s="26" t="s">
        <v>65</v>
      </c>
      <c r="D10" s="26">
        <v>1</v>
      </c>
      <c r="E10" s="27">
        <f>B6</f>
        <v>38.75</v>
      </c>
      <c r="F10" s="27">
        <f>E10</f>
        <v>38.75</v>
      </c>
      <c r="G10" s="27">
        <f>'VERİ GİRİŞİ'!B11</f>
        <v>25</v>
      </c>
      <c r="H10" s="27">
        <f>IF('VERİ GİRİŞİ'!B12="evet",E10*20,0)</f>
        <v>775</v>
      </c>
      <c r="I10" s="26">
        <v>100</v>
      </c>
      <c r="J10" s="27">
        <f>IF('VERİ GİRİŞİ'!B12="evet",I10*E10*0.05,0)</f>
        <v>193.75</v>
      </c>
      <c r="K10" s="27">
        <f>F10+G10+H10+J10</f>
        <v>1032.5</v>
      </c>
    </row>
    <row r="11" spans="1:14" ht="16.149999999999999" customHeight="1">
      <c r="A11" s="24" t="str">
        <f>IF(ISBLANK('VERİ GİRİŞİ'!A23),"",A10)</f>
        <v>ADANA/OSMANİYE</v>
      </c>
      <c r="B11" s="24" t="str">
        <f>IF(ISBLANK('VERİ GİRİŞİ'!A23),"",'VERİ GİRİŞİ'!A23)</f>
        <v>HATİCE TIRAŞ</v>
      </c>
      <c r="C11" s="24" t="str">
        <f>IF(ISBLANK('VERİ GİRİŞİ'!B23),"",'VERİ GİRİŞİ'!B23)</f>
        <v>eş</v>
      </c>
      <c r="D11" s="26">
        <f>IF(ISBLANK('VERİ GİRİŞİ'!A23),"",1)</f>
        <v>1</v>
      </c>
      <c r="E11" s="27">
        <f>IF(ISBLANK('VERİ GİRİŞİ'!A23),"",E10)</f>
        <v>38.75</v>
      </c>
      <c r="F11" s="27">
        <f>IF(ISBLANK('VERİ GİRİŞİ'!A23),"",F10)</f>
        <v>38.75</v>
      </c>
      <c r="G11" s="27">
        <f>IF(ISBLANK('VERİ GİRİŞİ'!A23),"",G10)</f>
        <v>25</v>
      </c>
      <c r="H11" s="27">
        <f>IF(ISBLANK('VERİ GİRİŞİ'!A23),"",B6*10)</f>
        <v>387.5</v>
      </c>
      <c r="I11" s="26">
        <f>IF(ISBLANK('VERİ GİRİŞİ'!A23),"",I10)</f>
        <v>100</v>
      </c>
      <c r="J11" s="28"/>
      <c r="K11" s="27">
        <f>IF(ISBLANK('VERİ GİRİŞİ'!A23),"",E11+G11+H11)</f>
        <v>451.25</v>
      </c>
    </row>
    <row r="12" spans="1:14" ht="16.149999999999999" customHeight="1">
      <c r="A12" s="24" t="str">
        <f>IF(ISBLANK('VERİ GİRİŞİ'!A24),"",A11)</f>
        <v>ADANA/OSMANİYE</v>
      </c>
      <c r="B12" s="24" t="str">
        <f>IF(ISBLANK('VERİ GİRİŞİ'!A24),"",'VERİ GİRİŞİ'!A24)</f>
        <v>YAĞMUR</v>
      </c>
      <c r="C12" s="24" t="str">
        <f>IF(ISBLANK('VERİ GİRİŞİ'!B24),"",'VERİ GİRİŞİ'!B24)</f>
        <v>ÇOCUK</v>
      </c>
      <c r="D12" s="26">
        <f>IF(ISBLANK('VERİ GİRİŞİ'!A24),"",1)</f>
        <v>1</v>
      </c>
      <c r="E12" s="27">
        <f>IF(ISBLANK('VERİ GİRİŞİ'!A24),"",E11)</f>
        <v>38.75</v>
      </c>
      <c r="F12" s="27">
        <f>IF(ISBLANK('VERİ GİRİŞİ'!A24),"",F11)</f>
        <v>38.75</v>
      </c>
      <c r="G12" s="27">
        <f>IF(ISBLANK('VERİ GİRİŞİ'!A24),"",G11)</f>
        <v>25</v>
      </c>
      <c r="H12" s="27">
        <f>IF(ISBLANK('VERİ GİRİŞİ'!A24),"",B6*10)</f>
        <v>387.5</v>
      </c>
      <c r="I12" s="26">
        <f>IF(ISBLANK('VERİ GİRİŞİ'!A24),"",I11)</f>
        <v>100</v>
      </c>
      <c r="J12" s="28"/>
      <c r="K12" s="27">
        <f>IF(ISBLANK('VERİ GİRİŞİ'!A24),"",E12+G12+H12)</f>
        <v>451.25</v>
      </c>
    </row>
    <row r="13" spans="1:14" ht="16.149999999999999" customHeight="1">
      <c r="A13" s="24" t="str">
        <f>IF(ISBLANK('VERİ GİRİŞİ'!A25),"",A12)</f>
        <v>ADANA/OSMANİYE</v>
      </c>
      <c r="B13" s="24" t="str">
        <f>IF(ISBLANK('VERİ GİRİŞİ'!A25),"",'VERİ GİRİŞİ'!A25)</f>
        <v>NEHİR</v>
      </c>
      <c r="C13" s="24" t="str">
        <f>IF(ISBLANK('VERİ GİRİŞİ'!B25),"",'VERİ GİRİŞİ'!B25)</f>
        <v>ÇOCUK</v>
      </c>
      <c r="D13" s="26">
        <f>IF(ISBLANK('VERİ GİRİŞİ'!A25),"",1)</f>
        <v>1</v>
      </c>
      <c r="E13" s="27">
        <f>IF(ISBLANK('VERİ GİRİŞİ'!A25),"",E12)</f>
        <v>38.75</v>
      </c>
      <c r="F13" s="27">
        <f>IF(ISBLANK('VERİ GİRİŞİ'!A25),"",F12)</f>
        <v>38.75</v>
      </c>
      <c r="G13" s="27">
        <f>IF(ISBLANK('VERİ GİRİŞİ'!A25),"",G12)</f>
        <v>25</v>
      </c>
      <c r="H13" s="27">
        <f>IF(ISBLANK('VERİ GİRİŞİ'!A25),"",B6*10)</f>
        <v>387.5</v>
      </c>
      <c r="I13" s="26">
        <f>IF(ISBLANK('VERİ GİRİŞİ'!A25),"",I12)</f>
        <v>100</v>
      </c>
      <c r="J13" s="28"/>
      <c r="K13" s="27">
        <f>IF(ISBLANK('VERİ GİRİŞİ'!A25),"",E13+G13+H13)</f>
        <v>451.25</v>
      </c>
    </row>
    <row r="14" spans="1:14" ht="16.149999999999999" customHeight="1">
      <c r="A14" s="24" t="str">
        <f>IF(ISBLANK('VERİ GİRİŞİ'!A26),"",A13)</f>
        <v>ADANA/OSMANİYE</v>
      </c>
      <c r="B14" s="24" t="str">
        <f>IF(ISBLANK('VERİ GİRİŞİ'!A26),"",'VERİ GİRİŞİ'!A26)</f>
        <v>DEFNE</v>
      </c>
      <c r="C14" s="24" t="str">
        <f>IF(ISBLANK('VERİ GİRİŞİ'!B26),"",'VERİ GİRİŞİ'!B26)</f>
        <v>ÇOCUK</v>
      </c>
      <c r="D14" s="26">
        <f>IF(ISBLANK('VERİ GİRİŞİ'!A26),"",1)</f>
        <v>1</v>
      </c>
      <c r="E14" s="27">
        <f>IF(ISBLANK('VERİ GİRİŞİ'!A26),"",E13)</f>
        <v>38.75</v>
      </c>
      <c r="F14" s="27">
        <f>IF(ISBLANK('VERİ GİRİŞİ'!A26),"",F13)</f>
        <v>38.75</v>
      </c>
      <c r="G14" s="27">
        <f>IF(ISBLANK('VERİ GİRİŞİ'!A26),"",G13)</f>
        <v>25</v>
      </c>
      <c r="H14" s="27">
        <f>IF(ISBLANK('VERİ GİRİŞİ'!A26),"",B6*10)</f>
        <v>387.5</v>
      </c>
      <c r="I14" s="26">
        <f>IF(ISBLANK('VERİ GİRİŞİ'!A26),"",I13)</f>
        <v>100</v>
      </c>
      <c r="J14" s="28"/>
      <c r="K14" s="27">
        <f>IF(ISBLANK('VERİ GİRİŞİ'!A26),"",E14+G14+H14)</f>
        <v>451.25</v>
      </c>
    </row>
    <row r="15" spans="1:14" ht="16.149999999999999" customHeight="1">
      <c r="A15" s="24" t="str">
        <f>IF(ISBLANK('VERİ GİRİŞİ'!A27),"",A14)</f>
        <v>ADANA/OSMANİYE</v>
      </c>
      <c r="B15" s="24" t="str">
        <f>IF(ISBLANK('VERİ GİRİŞİ'!A27),"",'VERİ GİRİŞİ'!A27)</f>
        <v>EDA</v>
      </c>
      <c r="C15" s="24" t="str">
        <f>IF(ISBLANK('VERİ GİRİŞİ'!B27),"",'VERİ GİRİŞİ'!B27)</f>
        <v>ÇOCUK</v>
      </c>
      <c r="D15" s="26">
        <f>IF(ISBLANK('VERİ GİRİŞİ'!A27),"",1)</f>
        <v>1</v>
      </c>
      <c r="E15" s="27">
        <f>IF(ISBLANK('VERİ GİRİŞİ'!A27),"",E14)</f>
        <v>38.75</v>
      </c>
      <c r="F15" s="27">
        <f>IF(ISBLANK('VERİ GİRİŞİ'!A27),"",F14)</f>
        <v>38.75</v>
      </c>
      <c r="G15" s="27">
        <f>IF(ISBLANK('VERİ GİRİŞİ'!A27),"",G14)</f>
        <v>25</v>
      </c>
      <c r="H15" s="27">
        <f>IF(ISBLANK('VERİ GİRİŞİ'!A27),"",B6*10)</f>
        <v>387.5</v>
      </c>
      <c r="I15" s="26">
        <f>IF(ISBLANK('VERİ GİRİŞİ'!A27),"",I14)</f>
        <v>100</v>
      </c>
      <c r="J15" s="28"/>
      <c r="K15" s="27">
        <f>IF(ISBLANK('VERİ GİRİŞİ'!A27),"",E15+G15+H15)</f>
        <v>451.25</v>
      </c>
    </row>
    <row r="16" spans="1:14" ht="16.149999999999999" customHeight="1">
      <c r="A16" s="24" t="str">
        <f>IF(ISBLANK('VERİ GİRİŞİ'!A28),"",A15)</f>
        <v>ADANA/OSMANİYE</v>
      </c>
      <c r="B16" s="24" t="str">
        <f>IF(ISBLANK('VERİ GİRİŞİ'!A28),"",'VERİ GİRİŞİ'!A28)</f>
        <v>SEŞL</v>
      </c>
      <c r="C16" s="24" t="str">
        <f>IF(ISBLANK('VERİ GİRİŞİ'!B28),"",'VERİ GİRİŞİ'!B28)</f>
        <v>ÇOCUK</v>
      </c>
      <c r="D16" s="26">
        <f>IF(ISBLANK('VERİ GİRİŞİ'!A28),"",1)</f>
        <v>1</v>
      </c>
      <c r="E16" s="27">
        <f>IF(ISBLANK('VERİ GİRİŞİ'!A28),"",E15)</f>
        <v>38.75</v>
      </c>
      <c r="F16" s="27">
        <f>IF(ISBLANK('VERİ GİRİŞİ'!A28),"",F15)</f>
        <v>38.75</v>
      </c>
      <c r="G16" s="27">
        <f>IF(ISBLANK('VERİ GİRİŞİ'!A28),"",G15)</f>
        <v>25</v>
      </c>
      <c r="H16" s="27">
        <f>IF(ISBLANK('VERİ GİRİŞİ'!A28),"",B6*10)</f>
        <v>387.5</v>
      </c>
      <c r="I16" s="26">
        <f>IF(ISBLANK('VERİ GİRİŞİ'!A28),"",I15)</f>
        <v>100</v>
      </c>
      <c r="J16" s="28"/>
      <c r="K16" s="27">
        <f>IF(ISBLANK('VERİ GİRİŞİ'!A28),"",E16+G16+H16)</f>
        <v>451.25</v>
      </c>
    </row>
    <row r="17" spans="1:11" s="32" customFormat="1" ht="19.899999999999999" customHeight="1">
      <c r="A17" s="74" t="s">
        <v>21</v>
      </c>
      <c r="B17" s="75"/>
      <c r="C17" s="76"/>
      <c r="D17" s="29"/>
      <c r="E17" s="30"/>
      <c r="F17" s="30">
        <f>SUM(F10:F16)</f>
        <v>271.25</v>
      </c>
      <c r="G17" s="30">
        <f>SUM(G10:G16)</f>
        <v>175</v>
      </c>
      <c r="H17" s="30">
        <f>SUM(H10:H16)</f>
        <v>3100</v>
      </c>
      <c r="I17" s="29"/>
      <c r="J17" s="30">
        <f>SUM(J10:J16)</f>
        <v>193.75</v>
      </c>
      <c r="K17" s="31">
        <f>SUM(K10:K16)</f>
        <v>3740</v>
      </c>
    </row>
    <row r="18" spans="1:11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5"/>
    </row>
    <row r="19" spans="1:11">
      <c r="A19" s="36" t="str">
        <f>A10</f>
        <v>ADANA/OSMANİYE</v>
      </c>
      <c r="B19" s="37" t="s">
        <v>22</v>
      </c>
      <c r="C19" s="71" t="str">
        <f>B3</f>
        <v>AHYMET</v>
      </c>
      <c r="D19" s="71"/>
      <c r="E19" s="71"/>
      <c r="F19" s="38" t="s">
        <v>23</v>
      </c>
      <c r="G19" s="38"/>
      <c r="H19" s="38"/>
      <c r="I19" s="38"/>
      <c r="J19" s="38"/>
      <c r="K19" s="39"/>
    </row>
    <row r="20" spans="1:11">
      <c r="A20" s="40">
        <f>K17</f>
        <v>3740</v>
      </c>
      <c r="B20" s="38" t="s">
        <v>24</v>
      </c>
      <c r="C20" s="38"/>
      <c r="D20" s="38"/>
      <c r="E20" s="38"/>
      <c r="F20" s="38"/>
      <c r="G20" s="38"/>
      <c r="H20" s="38"/>
      <c r="I20" s="38"/>
      <c r="J20" s="38"/>
      <c r="K20" s="39"/>
    </row>
    <row r="21" spans="1:11">
      <c r="A21" s="41"/>
      <c r="B21" s="38"/>
      <c r="C21" s="38"/>
      <c r="D21" s="38"/>
      <c r="E21" s="38"/>
      <c r="F21" s="38"/>
      <c r="G21" s="38"/>
      <c r="H21" s="38"/>
      <c r="I21" s="71"/>
      <c r="J21" s="71"/>
      <c r="K21" s="39"/>
    </row>
    <row r="22" spans="1:11">
      <c r="A22" s="42"/>
      <c r="B22" s="43" t="s">
        <v>25</v>
      </c>
      <c r="C22" s="38"/>
      <c r="D22" s="38"/>
      <c r="E22" s="38"/>
      <c r="F22" s="38"/>
      <c r="G22" s="38"/>
      <c r="H22" s="38"/>
      <c r="I22" s="71" t="s">
        <v>26</v>
      </c>
      <c r="J22" s="71"/>
      <c r="K22" s="39"/>
    </row>
    <row r="23" spans="1:11">
      <c r="A23" s="42"/>
      <c r="B23" s="43"/>
      <c r="C23" s="38"/>
      <c r="D23" s="38"/>
      <c r="E23" s="38"/>
      <c r="F23" s="38"/>
      <c r="G23" s="38"/>
      <c r="H23" s="38"/>
      <c r="I23" s="43"/>
      <c r="J23" s="43"/>
      <c r="K23" s="39"/>
    </row>
    <row r="24" spans="1:11">
      <c r="A24" s="42"/>
      <c r="B24" s="44">
        <f ca="1">TODAY()</f>
        <v>43486</v>
      </c>
      <c r="C24" s="38"/>
      <c r="D24" s="38"/>
      <c r="E24" s="38"/>
      <c r="F24" s="38"/>
      <c r="G24" s="38"/>
      <c r="H24" s="38"/>
      <c r="I24" s="70">
        <f ca="1">TODAY()</f>
        <v>43486</v>
      </c>
      <c r="J24" s="71"/>
      <c r="K24" s="39"/>
    </row>
    <row r="25" spans="1:11">
      <c r="A25" s="42" t="s">
        <v>2</v>
      </c>
      <c r="B25" s="43" t="s">
        <v>30</v>
      </c>
      <c r="C25" s="38"/>
      <c r="D25" s="38"/>
      <c r="E25" s="38"/>
      <c r="F25" s="38"/>
      <c r="G25" s="38"/>
      <c r="H25" s="38"/>
      <c r="I25" s="71" t="str">
        <f>B3</f>
        <v>AHYMET</v>
      </c>
      <c r="J25" s="71"/>
      <c r="K25" s="39"/>
    </row>
    <row r="26" spans="1:11">
      <c r="A26" s="42" t="s">
        <v>3</v>
      </c>
      <c r="B26" s="43" t="s">
        <v>31</v>
      </c>
      <c r="C26" s="38"/>
      <c r="D26" s="38"/>
      <c r="E26" s="38"/>
      <c r="F26" s="38"/>
      <c r="G26" s="38"/>
      <c r="H26" s="38"/>
      <c r="I26" s="71" t="str">
        <f>B4</f>
        <v>MEMUR</v>
      </c>
      <c r="J26" s="71"/>
      <c r="K26" s="39"/>
    </row>
    <row r="27" spans="1:11">
      <c r="A27" s="42" t="s">
        <v>27</v>
      </c>
      <c r="B27" s="38"/>
      <c r="C27" s="38"/>
      <c r="D27" s="38"/>
      <c r="E27" s="38"/>
      <c r="F27" s="38"/>
      <c r="G27" s="38"/>
      <c r="H27" s="38"/>
      <c r="I27" s="71"/>
      <c r="J27" s="71"/>
      <c r="K27" s="39"/>
    </row>
    <row r="28" spans="1:1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7"/>
    </row>
  </sheetData>
  <sheetProtection algorithmName="SHA-512" hashValue="tHlT7j2jxatxPZIfAY2pxCbWxLICOLzFSBHpym1Gl630FATpxzhCXfETUpfq4ZrsuZRXm5xWjmWAGsaz4NwkeA==" saltValue="o0J/+qiAvnHNvhgHZXXdcQ==" spinCount="100000" sheet="1" formatCells="0" formatColumns="0" formatRows="0" insertColumns="0" insertRows="0" insertHyperlinks="0" deleteColumns="0" deleteRows="0"/>
  <mergeCells count="20">
    <mergeCell ref="A17:C17"/>
    <mergeCell ref="C19:E19"/>
    <mergeCell ref="I21:J21"/>
    <mergeCell ref="I22:J22"/>
    <mergeCell ref="C2:H6"/>
    <mergeCell ref="I2:K4"/>
    <mergeCell ref="I5:J5"/>
    <mergeCell ref="I6:J6"/>
    <mergeCell ref="A7:A9"/>
    <mergeCell ref="B7:B9"/>
    <mergeCell ref="C7:C9"/>
    <mergeCell ref="D7:F8"/>
    <mergeCell ref="G7:G9"/>
    <mergeCell ref="H7:J7"/>
    <mergeCell ref="I24:J24"/>
    <mergeCell ref="I25:J25"/>
    <mergeCell ref="I26:J26"/>
    <mergeCell ref="I27:J27"/>
    <mergeCell ref="H8:H9"/>
    <mergeCell ref="I8:J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N28"/>
  <sheetViews>
    <sheetView zoomScaleNormal="100" workbookViewId="0">
      <selection activeCell="J11" sqref="J11"/>
    </sheetView>
  </sheetViews>
  <sheetFormatPr defaultColWidth="8.85546875" defaultRowHeight="15"/>
  <cols>
    <col min="1" max="2" width="23.7109375" style="13" customWidth="1"/>
    <col min="3" max="10" width="10.7109375" style="13" customWidth="1"/>
    <col min="11" max="11" width="15.7109375" style="13" customWidth="1"/>
    <col min="12" max="16384" width="8.85546875" style="13"/>
  </cols>
  <sheetData>
    <row r="2" spans="1:14" ht="18" customHeight="1">
      <c r="A2" s="11" t="s">
        <v>0</v>
      </c>
      <c r="B2" s="12">
        <f>'VERİ GİRİŞİ'!B2</f>
        <v>11111</v>
      </c>
      <c r="C2" s="77" t="s">
        <v>1</v>
      </c>
      <c r="D2" s="78"/>
      <c r="E2" s="78"/>
      <c r="F2" s="78"/>
      <c r="G2" s="78"/>
      <c r="H2" s="79"/>
      <c r="I2" s="86" t="str">
        <f>'VERİ GİRİŞİ'!B8</f>
        <v>Erdem Bayazıt İmam Hatip Ortaokulu Müdürlüğü</v>
      </c>
      <c r="J2" s="87"/>
      <c r="K2" s="88"/>
    </row>
    <row r="3" spans="1:14" ht="18" customHeight="1">
      <c r="A3" s="11" t="s">
        <v>2</v>
      </c>
      <c r="B3" s="12" t="str">
        <f>'VERİ GİRİŞİ'!B3</f>
        <v>AHYMET</v>
      </c>
      <c r="C3" s="80"/>
      <c r="D3" s="81"/>
      <c r="E3" s="81"/>
      <c r="F3" s="81"/>
      <c r="G3" s="81"/>
      <c r="H3" s="82"/>
      <c r="I3" s="89"/>
      <c r="J3" s="90"/>
      <c r="K3" s="91"/>
    </row>
    <row r="4" spans="1:14" ht="18" customHeight="1">
      <c r="A4" s="11" t="s">
        <v>3</v>
      </c>
      <c r="B4" s="12" t="str">
        <f>'VERİ GİRİŞİ'!B4</f>
        <v>MEMUR</v>
      </c>
      <c r="C4" s="80"/>
      <c r="D4" s="81"/>
      <c r="E4" s="81"/>
      <c r="F4" s="81"/>
      <c r="G4" s="81"/>
      <c r="H4" s="82"/>
      <c r="I4" s="92"/>
      <c r="J4" s="93"/>
      <c r="K4" s="94"/>
    </row>
    <row r="5" spans="1:14" ht="18" customHeight="1">
      <c r="A5" s="14" t="s">
        <v>4</v>
      </c>
      <c r="B5" s="12" t="str">
        <f>'VERİ GİRİŞİ'!B5</f>
        <v>5/2-900</v>
      </c>
      <c r="C5" s="80"/>
      <c r="D5" s="81"/>
      <c r="E5" s="81"/>
      <c r="F5" s="81"/>
      <c r="G5" s="81"/>
      <c r="H5" s="82"/>
      <c r="I5" s="95" t="s">
        <v>5</v>
      </c>
      <c r="J5" s="96"/>
      <c r="K5" s="15">
        <f>'VERİ GİRİŞİ'!B18</f>
        <v>43466</v>
      </c>
    </row>
    <row r="6" spans="1:14" ht="18" customHeight="1">
      <c r="A6" s="11" t="s">
        <v>6</v>
      </c>
      <c r="B6" s="12">
        <f>'VERİ GİRİŞİ'!B6</f>
        <v>38.75</v>
      </c>
      <c r="C6" s="83"/>
      <c r="D6" s="84"/>
      <c r="E6" s="84"/>
      <c r="F6" s="84"/>
      <c r="G6" s="84"/>
      <c r="H6" s="85"/>
      <c r="I6" s="95" t="s">
        <v>7</v>
      </c>
      <c r="J6" s="96"/>
      <c r="K6" s="16">
        <f>'VERİ GİRİŞİ'!B7</f>
        <v>43480</v>
      </c>
    </row>
    <row r="7" spans="1:14" s="18" customFormat="1" ht="18" customHeight="1">
      <c r="A7" s="73" t="s">
        <v>8</v>
      </c>
      <c r="B7" s="73" t="s">
        <v>2</v>
      </c>
      <c r="C7" s="72" t="s">
        <v>9</v>
      </c>
      <c r="D7" s="97" t="s">
        <v>10</v>
      </c>
      <c r="E7" s="97"/>
      <c r="F7" s="97"/>
      <c r="G7" s="72" t="s">
        <v>11</v>
      </c>
      <c r="H7" s="98" t="s">
        <v>12</v>
      </c>
      <c r="I7" s="98"/>
      <c r="J7" s="98"/>
      <c r="K7" s="17"/>
    </row>
    <row r="8" spans="1:14" ht="24" customHeight="1">
      <c r="A8" s="73"/>
      <c r="B8" s="73"/>
      <c r="C8" s="72"/>
      <c r="D8" s="97"/>
      <c r="E8" s="97"/>
      <c r="F8" s="97"/>
      <c r="G8" s="72"/>
      <c r="H8" s="72" t="s">
        <v>13</v>
      </c>
      <c r="I8" s="73" t="s">
        <v>14</v>
      </c>
      <c r="J8" s="73"/>
      <c r="K8" s="19"/>
      <c r="L8" s="20"/>
      <c r="M8" s="20"/>
      <c r="N8" s="20"/>
    </row>
    <row r="9" spans="1:14" ht="26.25" customHeight="1">
      <c r="A9" s="73"/>
      <c r="B9" s="73"/>
      <c r="C9" s="72"/>
      <c r="D9" s="21" t="s">
        <v>15</v>
      </c>
      <c r="E9" s="19" t="s">
        <v>16</v>
      </c>
      <c r="F9" s="19" t="s">
        <v>17</v>
      </c>
      <c r="G9" s="72"/>
      <c r="H9" s="72"/>
      <c r="I9" s="22" t="s">
        <v>18</v>
      </c>
      <c r="J9" s="19" t="s">
        <v>19</v>
      </c>
      <c r="K9" s="23" t="s">
        <v>20</v>
      </c>
      <c r="L9" s="20"/>
      <c r="M9" s="20"/>
      <c r="N9" s="20"/>
    </row>
    <row r="10" spans="1:14" ht="16.149999999999999" customHeight="1">
      <c r="A10" s="24" t="str">
        <f>'VERİ GİRİŞİ'!B9</f>
        <v>ADANA/OSMANİYE</v>
      </c>
      <c r="B10" s="25" t="str">
        <f>B3</f>
        <v>AHYMET</v>
      </c>
      <c r="C10" s="26" t="s">
        <v>65</v>
      </c>
      <c r="D10" s="26">
        <v>1</v>
      </c>
      <c r="E10" s="27">
        <f>B6</f>
        <v>38.75</v>
      </c>
      <c r="F10" s="27">
        <f>E10</f>
        <v>38.75</v>
      </c>
      <c r="G10" s="27">
        <f>'VERİ GİRİŞİ'!B11</f>
        <v>25</v>
      </c>
      <c r="H10" s="27">
        <f>IF('VERİ GİRİŞİ'!B12="evet",E10*20,0)</f>
        <v>775</v>
      </c>
      <c r="I10" s="26">
        <v>100</v>
      </c>
      <c r="J10" s="27">
        <f>IF('VERİ GİRİŞİ'!B12="evet",I10*E10*0.025,0)</f>
        <v>96.875</v>
      </c>
      <c r="K10" s="27">
        <f>F10+G10+H10+J10</f>
        <v>935.625</v>
      </c>
    </row>
    <row r="11" spans="1:14" ht="16.149999999999999" customHeight="1">
      <c r="A11" s="24" t="str">
        <f>IF(ISBLANK('VERİ GİRİŞİ'!A23),"",A10)</f>
        <v>ADANA/OSMANİYE</v>
      </c>
      <c r="B11" s="24" t="str">
        <f>IF(ISBLANK('VERİ GİRİŞİ'!A23),"",'VERİ GİRİŞİ'!A23)</f>
        <v>HATİCE TIRAŞ</v>
      </c>
      <c r="C11" s="24" t="str">
        <f>IF(ISBLANK('VERİ GİRİŞİ'!B23),"",'VERİ GİRİŞİ'!B23)</f>
        <v>eş</v>
      </c>
      <c r="D11" s="26">
        <f>IF(ISBLANK('VERİ GİRİŞİ'!A23),"",1)</f>
        <v>1</v>
      </c>
      <c r="E11" s="27">
        <f>IF(ISBLANK('VERİ GİRİŞİ'!A23),"",E10)</f>
        <v>38.75</v>
      </c>
      <c r="F11" s="27">
        <f>IF(ISBLANK('VERİ GİRİŞİ'!A23),"",F10)</f>
        <v>38.75</v>
      </c>
      <c r="G11" s="27">
        <f>IF(ISBLANK('VERİ GİRİŞİ'!A23),"",G10)</f>
        <v>25</v>
      </c>
      <c r="H11" s="27">
        <f>IF(ISBLANK('VERİ GİRİŞİ'!A23),"",B6*10)</f>
        <v>387.5</v>
      </c>
      <c r="I11" s="26">
        <f>IF(ISBLANK('VERİ GİRİŞİ'!A23),"",I10)</f>
        <v>100</v>
      </c>
      <c r="J11" s="28"/>
      <c r="K11" s="27">
        <f>IF(ISBLANK('VERİ GİRİŞİ'!A23),"",E11+G11+H11)</f>
        <v>451.25</v>
      </c>
    </row>
    <row r="12" spans="1:14" ht="16.149999999999999" customHeight="1">
      <c r="A12" s="24" t="str">
        <f>IF(ISBLANK('VERİ GİRİŞİ'!A24),"",A11)</f>
        <v>ADANA/OSMANİYE</v>
      </c>
      <c r="B12" s="24" t="str">
        <f>IF(ISBLANK('VERİ GİRİŞİ'!A24),"",'VERİ GİRİŞİ'!A24)</f>
        <v>YAĞMUR</v>
      </c>
      <c r="C12" s="24" t="str">
        <f>IF(ISBLANK('VERİ GİRİŞİ'!B24),"",'VERİ GİRİŞİ'!B24)</f>
        <v>ÇOCUK</v>
      </c>
      <c r="D12" s="26">
        <f>IF(ISBLANK('VERİ GİRİŞİ'!A24),"",1)</f>
        <v>1</v>
      </c>
      <c r="E12" s="27">
        <f>IF(ISBLANK('VERİ GİRİŞİ'!A24),"",E11)</f>
        <v>38.75</v>
      </c>
      <c r="F12" s="27">
        <f>IF(ISBLANK('VERİ GİRİŞİ'!A24),"",F11)</f>
        <v>38.75</v>
      </c>
      <c r="G12" s="27">
        <f>IF(ISBLANK('VERİ GİRİŞİ'!A24),"",G11)</f>
        <v>25</v>
      </c>
      <c r="H12" s="27">
        <f>IF(ISBLANK('VERİ GİRİŞİ'!A24),"",B6*10)</f>
        <v>387.5</v>
      </c>
      <c r="I12" s="26">
        <f>IF(ISBLANK('VERİ GİRİŞİ'!A24),"",I11)</f>
        <v>100</v>
      </c>
      <c r="J12" s="28"/>
      <c r="K12" s="27">
        <f>IF(ISBLANK('VERİ GİRİŞİ'!A24),"",E12+G12+H12)</f>
        <v>451.25</v>
      </c>
    </row>
    <row r="13" spans="1:14" ht="16.149999999999999" customHeight="1">
      <c r="A13" s="24" t="str">
        <f>IF(ISBLANK('VERİ GİRİŞİ'!A25),"",A12)</f>
        <v>ADANA/OSMANİYE</v>
      </c>
      <c r="B13" s="24" t="str">
        <f>IF(ISBLANK('VERİ GİRİŞİ'!A25),"",'VERİ GİRİŞİ'!A25)</f>
        <v>NEHİR</v>
      </c>
      <c r="C13" s="24" t="str">
        <f>IF(ISBLANK('VERİ GİRİŞİ'!B25),"",'VERİ GİRİŞİ'!B25)</f>
        <v>ÇOCUK</v>
      </c>
      <c r="D13" s="26">
        <f>IF(ISBLANK('VERİ GİRİŞİ'!A25),"",1)</f>
        <v>1</v>
      </c>
      <c r="E13" s="27">
        <f>IF(ISBLANK('VERİ GİRİŞİ'!A25),"",E12)</f>
        <v>38.75</v>
      </c>
      <c r="F13" s="27">
        <f>IF(ISBLANK('VERİ GİRİŞİ'!A25),"",F12)</f>
        <v>38.75</v>
      </c>
      <c r="G13" s="27">
        <f>IF(ISBLANK('VERİ GİRİŞİ'!A25),"",G12)</f>
        <v>25</v>
      </c>
      <c r="H13" s="27">
        <f>IF(ISBLANK('VERİ GİRİŞİ'!A25),"",B6*10)</f>
        <v>387.5</v>
      </c>
      <c r="I13" s="26">
        <f>IF(ISBLANK('VERİ GİRİŞİ'!A25),"",I12)</f>
        <v>100</v>
      </c>
      <c r="J13" s="28"/>
      <c r="K13" s="27">
        <f>IF(ISBLANK('VERİ GİRİŞİ'!A25),"",E13+G13+H13)</f>
        <v>451.25</v>
      </c>
    </row>
    <row r="14" spans="1:14" ht="16.149999999999999" customHeight="1">
      <c r="A14" s="24" t="str">
        <f>IF(ISBLANK('VERİ GİRİŞİ'!A26),"",A13)</f>
        <v>ADANA/OSMANİYE</v>
      </c>
      <c r="B14" s="24" t="str">
        <f>IF(ISBLANK('VERİ GİRİŞİ'!A26),"",'VERİ GİRİŞİ'!A26)</f>
        <v>DEFNE</v>
      </c>
      <c r="C14" s="24" t="str">
        <f>IF(ISBLANK('VERİ GİRİŞİ'!B26),"",'VERİ GİRİŞİ'!B26)</f>
        <v>ÇOCUK</v>
      </c>
      <c r="D14" s="26">
        <f>IF(ISBLANK('VERİ GİRİŞİ'!A26),"",1)</f>
        <v>1</v>
      </c>
      <c r="E14" s="27">
        <f>IF(ISBLANK('VERİ GİRİŞİ'!A26),"",E13)</f>
        <v>38.75</v>
      </c>
      <c r="F14" s="27">
        <f>IF(ISBLANK('VERİ GİRİŞİ'!A26),"",F13)</f>
        <v>38.75</v>
      </c>
      <c r="G14" s="27">
        <f>IF(ISBLANK('VERİ GİRİŞİ'!A26),"",G13)</f>
        <v>25</v>
      </c>
      <c r="H14" s="27">
        <f>IF(ISBLANK('VERİ GİRİŞİ'!A26),"",B6*10)</f>
        <v>387.5</v>
      </c>
      <c r="I14" s="26">
        <f>IF(ISBLANK('VERİ GİRİŞİ'!A26),"",I13)</f>
        <v>100</v>
      </c>
      <c r="J14" s="28"/>
      <c r="K14" s="27">
        <f>IF(ISBLANK('VERİ GİRİŞİ'!A26),"",E14+G14+H14)</f>
        <v>451.25</v>
      </c>
    </row>
    <row r="15" spans="1:14" ht="16.149999999999999" customHeight="1">
      <c r="A15" s="24" t="str">
        <f>IF(ISBLANK('VERİ GİRİŞİ'!A27),"",A14)</f>
        <v>ADANA/OSMANİYE</v>
      </c>
      <c r="B15" s="24" t="str">
        <f>IF(ISBLANK('VERİ GİRİŞİ'!A27),"",'VERİ GİRİŞİ'!A27)</f>
        <v>EDA</v>
      </c>
      <c r="C15" s="24" t="str">
        <f>IF(ISBLANK('VERİ GİRİŞİ'!B27),"",'VERİ GİRİŞİ'!B27)</f>
        <v>ÇOCUK</v>
      </c>
      <c r="D15" s="26">
        <f>IF(ISBLANK('VERİ GİRİŞİ'!A27),"",1)</f>
        <v>1</v>
      </c>
      <c r="E15" s="27">
        <f>IF(ISBLANK('VERİ GİRİŞİ'!A27),"",E14)</f>
        <v>38.75</v>
      </c>
      <c r="F15" s="27">
        <f>IF(ISBLANK('VERİ GİRİŞİ'!A27),"",F14)</f>
        <v>38.75</v>
      </c>
      <c r="G15" s="27">
        <f>IF(ISBLANK('VERİ GİRİŞİ'!A27),"",G14)</f>
        <v>25</v>
      </c>
      <c r="H15" s="27">
        <f>IF(ISBLANK('VERİ GİRİŞİ'!A27),"",B6*10)</f>
        <v>387.5</v>
      </c>
      <c r="I15" s="26">
        <f>IF(ISBLANK('VERİ GİRİŞİ'!A27),"",I14)</f>
        <v>100</v>
      </c>
      <c r="J15" s="28"/>
      <c r="K15" s="27">
        <f>IF(ISBLANK('VERİ GİRİŞİ'!A27),"",E15+G15+H15)</f>
        <v>451.25</v>
      </c>
    </row>
    <row r="16" spans="1:14" ht="16.149999999999999" customHeight="1">
      <c r="A16" s="24" t="str">
        <f>IF(ISBLANK('VERİ GİRİŞİ'!A28),"",A15)</f>
        <v>ADANA/OSMANİYE</v>
      </c>
      <c r="B16" s="24" t="str">
        <f>IF(ISBLANK('VERİ GİRİŞİ'!A28),"",'VERİ GİRİŞİ'!A28)</f>
        <v>SEŞL</v>
      </c>
      <c r="C16" s="24" t="str">
        <f>IF(ISBLANK('VERİ GİRİŞİ'!B28),"",'VERİ GİRİŞİ'!B28)</f>
        <v>ÇOCUK</v>
      </c>
      <c r="D16" s="26">
        <f>IF(ISBLANK('VERİ GİRİŞİ'!A28),"",1)</f>
        <v>1</v>
      </c>
      <c r="E16" s="27">
        <f>IF(ISBLANK('VERİ GİRİŞİ'!A28),"",E15)</f>
        <v>38.75</v>
      </c>
      <c r="F16" s="27">
        <f>IF(ISBLANK('VERİ GİRİŞİ'!A28),"",F15)</f>
        <v>38.75</v>
      </c>
      <c r="G16" s="27">
        <f>IF(ISBLANK('VERİ GİRİŞİ'!A28),"",G15)</f>
        <v>25</v>
      </c>
      <c r="H16" s="27">
        <f>IF(ISBLANK('VERİ GİRİŞİ'!A28),"",B6*10)</f>
        <v>387.5</v>
      </c>
      <c r="I16" s="26">
        <f>IF(ISBLANK('VERİ GİRİŞİ'!A28),"",I15)</f>
        <v>100</v>
      </c>
      <c r="J16" s="28"/>
      <c r="K16" s="27">
        <f>IF(ISBLANK('VERİ GİRİŞİ'!A28),"",E16+G16+H16)</f>
        <v>451.25</v>
      </c>
    </row>
    <row r="17" spans="1:11" s="32" customFormat="1" ht="19.899999999999999" customHeight="1">
      <c r="A17" s="74" t="s">
        <v>21</v>
      </c>
      <c r="B17" s="75"/>
      <c r="C17" s="76"/>
      <c r="D17" s="29"/>
      <c r="E17" s="30"/>
      <c r="F17" s="30">
        <f>SUM(F10:F16)</f>
        <v>271.25</v>
      </c>
      <c r="G17" s="30">
        <f>SUM(G10:G16)</f>
        <v>175</v>
      </c>
      <c r="H17" s="30">
        <f>SUM(H10:H16)</f>
        <v>3100</v>
      </c>
      <c r="I17" s="29"/>
      <c r="J17" s="30">
        <f>SUM(J10:J16)</f>
        <v>96.875</v>
      </c>
      <c r="K17" s="31">
        <f>SUM(K10:K16)</f>
        <v>3643.125</v>
      </c>
    </row>
    <row r="18" spans="1:11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5"/>
    </row>
    <row r="19" spans="1:11">
      <c r="A19" s="36" t="str">
        <f>A10</f>
        <v>ADANA/OSMANİYE</v>
      </c>
      <c r="B19" s="37" t="s">
        <v>22</v>
      </c>
      <c r="C19" s="71" t="str">
        <f>B3</f>
        <v>AHYMET</v>
      </c>
      <c r="D19" s="71"/>
      <c r="E19" s="71"/>
      <c r="F19" s="38" t="s">
        <v>23</v>
      </c>
      <c r="G19" s="38"/>
      <c r="H19" s="38"/>
      <c r="I19" s="38"/>
      <c r="J19" s="38"/>
      <c r="K19" s="39"/>
    </row>
    <row r="20" spans="1:11">
      <c r="A20" s="40">
        <f>K17</f>
        <v>3643.125</v>
      </c>
      <c r="B20" s="38" t="s">
        <v>24</v>
      </c>
      <c r="C20" s="38"/>
      <c r="D20" s="38"/>
      <c r="E20" s="38"/>
      <c r="F20" s="38"/>
      <c r="G20" s="38"/>
      <c r="H20" s="38"/>
      <c r="I20" s="38"/>
      <c r="J20" s="38"/>
      <c r="K20" s="39"/>
    </row>
    <row r="21" spans="1:11">
      <c r="A21" s="41"/>
      <c r="B21" s="38"/>
      <c r="C21" s="38"/>
      <c r="D21" s="38"/>
      <c r="E21" s="38"/>
      <c r="F21" s="38"/>
      <c r="G21" s="38"/>
      <c r="H21" s="38"/>
      <c r="I21" s="71"/>
      <c r="J21" s="71"/>
      <c r="K21" s="39"/>
    </row>
    <row r="22" spans="1:11">
      <c r="A22" s="42"/>
      <c r="B22" s="43" t="s">
        <v>25</v>
      </c>
      <c r="C22" s="38"/>
      <c r="D22" s="38"/>
      <c r="E22" s="38"/>
      <c r="F22" s="38"/>
      <c r="G22" s="38"/>
      <c r="H22" s="38"/>
      <c r="I22" s="71" t="s">
        <v>26</v>
      </c>
      <c r="J22" s="71"/>
      <c r="K22" s="39"/>
    </row>
    <row r="23" spans="1:11">
      <c r="A23" s="42"/>
      <c r="B23" s="43"/>
      <c r="C23" s="38"/>
      <c r="D23" s="38"/>
      <c r="E23" s="38"/>
      <c r="F23" s="38"/>
      <c r="G23" s="38"/>
      <c r="H23" s="38"/>
      <c r="I23" s="43"/>
      <c r="J23" s="43"/>
      <c r="K23" s="39"/>
    </row>
    <row r="24" spans="1:11">
      <c r="A24" s="42"/>
      <c r="B24" s="44">
        <f ca="1">TODAY()</f>
        <v>43486</v>
      </c>
      <c r="C24" s="38"/>
      <c r="D24" s="38"/>
      <c r="E24" s="38"/>
      <c r="F24" s="38"/>
      <c r="G24" s="38"/>
      <c r="H24" s="38"/>
      <c r="I24" s="70">
        <f ca="1">TODAY()</f>
        <v>43486</v>
      </c>
      <c r="J24" s="71"/>
      <c r="K24" s="39"/>
    </row>
    <row r="25" spans="1:11">
      <c r="A25" s="42" t="s">
        <v>2</v>
      </c>
      <c r="B25" s="43" t="s">
        <v>30</v>
      </c>
      <c r="C25" s="38"/>
      <c r="D25" s="38"/>
      <c r="E25" s="38"/>
      <c r="F25" s="38"/>
      <c r="G25" s="38"/>
      <c r="H25" s="38"/>
      <c r="I25" s="71" t="str">
        <f>B3</f>
        <v>AHYMET</v>
      </c>
      <c r="J25" s="71"/>
      <c r="K25" s="39"/>
    </row>
    <row r="26" spans="1:11">
      <c r="A26" s="42" t="s">
        <v>3</v>
      </c>
      <c r="B26" s="43" t="s">
        <v>31</v>
      </c>
      <c r="C26" s="38"/>
      <c r="D26" s="38"/>
      <c r="E26" s="38"/>
      <c r="F26" s="38"/>
      <c r="G26" s="38"/>
      <c r="H26" s="38"/>
      <c r="I26" s="71" t="str">
        <f>B4</f>
        <v>MEMUR</v>
      </c>
      <c r="J26" s="71"/>
      <c r="K26" s="39"/>
    </row>
    <row r="27" spans="1:11">
      <c r="A27" s="42" t="s">
        <v>27</v>
      </c>
      <c r="B27" s="38"/>
      <c r="C27" s="38"/>
      <c r="D27" s="38"/>
      <c r="E27" s="38"/>
      <c r="F27" s="38"/>
      <c r="G27" s="38"/>
      <c r="H27" s="38"/>
      <c r="I27" s="71"/>
      <c r="J27" s="71"/>
      <c r="K27" s="39"/>
    </row>
    <row r="28" spans="1:1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7"/>
    </row>
  </sheetData>
  <sheetProtection algorithmName="SHA-512" hashValue="ODKn6gMEIM6FrbiLFK93QqV4W0XtXXSiIyy09/yYLYixze0yld8muzfKwhS10r/QfA1PrL0+tJ91FhSLd641XQ==" saltValue="+mI9cK6DDd3+ge24X4sCEg==" spinCount="100000" sheet="1" formatCells="0" formatColumns="0" formatRows="0" insertColumns="0" insertRows="0" insertHyperlinks="0" deleteColumns="0" deleteRows="0"/>
  <mergeCells count="20">
    <mergeCell ref="A17:C17"/>
    <mergeCell ref="C19:E19"/>
    <mergeCell ref="I21:J21"/>
    <mergeCell ref="I22:J22"/>
    <mergeCell ref="C2:H6"/>
    <mergeCell ref="I2:K4"/>
    <mergeCell ref="I5:J5"/>
    <mergeCell ref="I6:J6"/>
    <mergeCell ref="A7:A9"/>
    <mergeCell ref="B7:B9"/>
    <mergeCell ref="C7:C9"/>
    <mergeCell ref="D7:F8"/>
    <mergeCell ref="G7:G9"/>
    <mergeCell ref="H7:J7"/>
    <mergeCell ref="I24:J24"/>
    <mergeCell ref="I25:J25"/>
    <mergeCell ref="I26:J26"/>
    <mergeCell ref="I27:J27"/>
    <mergeCell ref="H8:H9"/>
    <mergeCell ref="I8:J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VERİ GİRİŞİ</vt:lpstr>
      <vt:lpstr>YOLLUK BİLDİRİMİ NORMAL TAYİN</vt:lpstr>
      <vt:lpstr>YOLLUK BİLDİRİMİ EŞDURUMU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2019-01-21T15:10:28Z</dcterms:modified>
</cp:coreProperties>
</file>